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ergy\PM5000\"/>
    </mc:Choice>
  </mc:AlternateContent>
  <bookViews>
    <workbookView xWindow="480" yWindow="120" windowWidth="22995" windowHeight="12690"/>
  </bookViews>
  <sheets>
    <sheet name="DataLog" sheetId="1" r:id="rId1"/>
    <sheet name="Misc" sheetId="3" r:id="rId2"/>
  </sheets>
  <definedNames>
    <definedName name="DataTypes">Misc!$B$2:$B$3</definedName>
  </definedNames>
  <calcPr calcId="162913"/>
</workbook>
</file>

<file path=xl/calcChain.xml><?xml version="1.0" encoding="utf-8"?>
<calcChain xmlns="http://schemas.openxmlformats.org/spreadsheetml/2006/main">
  <c r="B8" i="3" l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8" i="1"/>
  <c r="E8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F3" i="3" l="1"/>
  <c r="F22" i="1" l="1"/>
  <c r="F27" i="1" s="1"/>
  <c r="F28" i="1" s="1"/>
  <c r="F30" i="1" s="1"/>
  <c r="F31" i="1" s="1"/>
  <c r="F32" i="1" l="1"/>
</calcChain>
</file>

<file path=xl/sharedStrings.xml><?xml version="1.0" encoding="utf-8"?>
<sst xmlns="http://schemas.openxmlformats.org/spreadsheetml/2006/main" count="169" uniqueCount="111">
  <si>
    <t>Data Type</t>
  </si>
  <si>
    <t>Bytes</t>
  </si>
  <si>
    <t>Date Time Stamp</t>
  </si>
  <si>
    <t>DATETIME</t>
  </si>
  <si>
    <t>Status</t>
  </si>
  <si>
    <t>INT32U</t>
  </si>
  <si>
    <t># of Bytes</t>
  </si>
  <si>
    <t>INT64</t>
  </si>
  <si>
    <t>Item</t>
  </si>
  <si>
    <t>Max Number of Records</t>
  </si>
  <si>
    <t>Record</t>
  </si>
  <si>
    <t>Total Logging Memory Available</t>
  </si>
  <si>
    <t>Logging Interval (Minutes)</t>
  </si>
  <si>
    <t>Total # of Bytes per Record</t>
  </si>
  <si>
    <t>Max Number of Logs</t>
  </si>
  <si>
    <t>Max Number of Days in the Log</t>
  </si>
  <si>
    <t>Max Number of Months in the Log</t>
  </si>
  <si>
    <t>Single Record Size in Bytes</t>
  </si>
  <si>
    <t>Data Log Memory Calculation</t>
  </si>
  <si>
    <t>Record Content</t>
  </si>
  <si>
    <t>Active Energy Delivered (Into Load)</t>
  </si>
  <si>
    <t>R_ENG_ACC_KWH_DEL</t>
  </si>
  <si>
    <t>Active Energy Received (Out of Load)</t>
  </si>
  <si>
    <t>R_ENG_ACC_KWH_REC</t>
  </si>
  <si>
    <t>Reactive Energy Delivered</t>
  </si>
  <si>
    <t>R_ENG_ACC_KVARH_DEL</t>
  </si>
  <si>
    <t>Reactive Energy Received</t>
  </si>
  <si>
    <t>R_ENG_ACC_KVARH_REC</t>
  </si>
  <si>
    <t>Apparent Energy Delivered</t>
  </si>
  <si>
    <t>R_ENG_ACC_KVAH_DEL</t>
  </si>
  <si>
    <t>Apparent Energy Received</t>
  </si>
  <si>
    <t>R_ENG_ACC_KVAH_REC</t>
  </si>
  <si>
    <t>Input Metering Accumulation Channel 01</t>
  </si>
  <si>
    <t>R_INPUT_METER_ACCUM_01</t>
  </si>
  <si>
    <t>Input Metering Accumulation Channel 02</t>
  </si>
  <si>
    <t>R_INPUT_METER_ACCUM_02</t>
  </si>
  <si>
    <t>Input Metering Accumulation Channel 03</t>
  </si>
  <si>
    <t>R_INPUT_METER_ACCUM_03</t>
  </si>
  <si>
    <t>Input Metering Accumulation Channel 04</t>
  </si>
  <si>
    <t>R_INPUT_METER_ACCUM_04</t>
  </si>
  <si>
    <t>Base Unit - Digital Input DI1 - Count</t>
  </si>
  <si>
    <t>R_DIGIN_COUNT_S01</t>
  </si>
  <si>
    <t>Base Unit - Digital Input DI2 - Count</t>
  </si>
  <si>
    <t>R_DIGIN_COUNT_S02</t>
  </si>
  <si>
    <t>Base Unit - Digital Input DI3 - Count</t>
  </si>
  <si>
    <t>R_DIGIN_COUNT_S03</t>
  </si>
  <si>
    <t>Base Unit - Digital Input DI4 - Count</t>
  </si>
  <si>
    <t>R_DIGIN_COUNT_S04</t>
  </si>
  <si>
    <t>Current A</t>
  </si>
  <si>
    <t>R_IA_50_60_CYC_RMS</t>
  </si>
  <si>
    <t>FLOAT32</t>
  </si>
  <si>
    <t>Current B</t>
  </si>
  <si>
    <t>R_IB_50_60_CYC_RMS</t>
  </si>
  <si>
    <t>Current C</t>
  </si>
  <si>
    <t>R_IC_50_60_CYC_RMS</t>
  </si>
  <si>
    <t>Current N</t>
  </si>
  <si>
    <t>R_IN_50_60_CYC_RMS</t>
  </si>
  <si>
    <t>Current G</t>
  </si>
  <si>
    <t>R_IG_50_60_CYC_RMS</t>
  </si>
  <si>
    <t>Current Avg</t>
  </si>
  <si>
    <t>R_IAVG_50_60_CYC_RMS</t>
  </si>
  <si>
    <t>Voltage A-B</t>
  </si>
  <si>
    <t>R_VAB_50_60_CYC_RMS</t>
  </si>
  <si>
    <t>Voltage B-C</t>
  </si>
  <si>
    <t>R_VBC_50_60_CYC_RMS</t>
  </si>
  <si>
    <t>Voltage C-A</t>
  </si>
  <si>
    <t>R_VCA_50_60_CYC_RMS</t>
  </si>
  <si>
    <t>Voltage L-L Avg</t>
  </si>
  <si>
    <t>R_VLL_50_60_CYC_RMS_AVG</t>
  </si>
  <si>
    <t>Voltage A-N</t>
  </si>
  <si>
    <t>R_VAN_50_60_CYC_RMS</t>
  </si>
  <si>
    <t>Voltage B-N</t>
  </si>
  <si>
    <t>R_VBN_50_60_CYC_RMS</t>
  </si>
  <si>
    <t>Voltage C-N</t>
  </si>
  <si>
    <t>R_VCN_50_60_CYC_RMS</t>
  </si>
  <si>
    <t>Active Power A</t>
  </si>
  <si>
    <t>R_PA_50_60_CYC_RMS</t>
  </si>
  <si>
    <t>Active Power B</t>
  </si>
  <si>
    <t>R_PB_50_60_CYC_RMS</t>
  </si>
  <si>
    <t>Active Power C</t>
  </si>
  <si>
    <t>R_PC_50_60_CYC_RMS</t>
  </si>
  <si>
    <t>Active Power Total</t>
  </si>
  <si>
    <t>R_PTOT_50_60_CYC_RMS</t>
  </si>
  <si>
    <t>Reactive Power A</t>
  </si>
  <si>
    <t>R_QA_50_60_CYC_RMS</t>
  </si>
  <si>
    <t>Reactive Power B</t>
  </si>
  <si>
    <t>R_QB_50_60_CYC_RMS</t>
  </si>
  <si>
    <t>Reactive Power C</t>
  </si>
  <si>
    <t>R_QC_50_60_CYC_RMS</t>
  </si>
  <si>
    <t>Reactive Power Total</t>
  </si>
  <si>
    <t>R_QTOT_50_60_CYC_RMS</t>
  </si>
  <si>
    <t>Apparent Power A</t>
  </si>
  <si>
    <t>R_SA_50_60_CYC_RMS</t>
  </si>
  <si>
    <t>Apparent Power B</t>
  </si>
  <si>
    <t>R_SB_50_60_CYC_RMS</t>
  </si>
  <si>
    <t>Apparent Power C</t>
  </si>
  <si>
    <t>R_SC_50_60_CYC_RMS</t>
  </si>
  <si>
    <t>Apparent Power Total</t>
  </si>
  <si>
    <t>R_STOT_50_60_CYC_RMS</t>
  </si>
  <si>
    <t>Power Factor A</t>
  </si>
  <si>
    <t>R_PFA_50_60_CYC_TRUE</t>
  </si>
  <si>
    <t>4Q_FP_PF</t>
  </si>
  <si>
    <t>Power Factor B</t>
  </si>
  <si>
    <t>R_PFB_50_60_CYC_TRUE</t>
  </si>
  <si>
    <t>Power Factor C</t>
  </si>
  <si>
    <t>R_PFC_50_60_CYC_TRUE</t>
  </si>
  <si>
    <t>Power Factor Total</t>
  </si>
  <si>
    <t>R_PFTOT_50_60_CYC_TRUE</t>
  </si>
  <si>
    <t>Register Description</t>
  </si>
  <si>
    <t>Register Number</t>
  </si>
  <si>
    <r>
      <t xml:space="preserve">Only edit the cells in the </t>
    </r>
    <r>
      <rPr>
        <b/>
        <sz val="11"/>
        <color theme="0"/>
        <rFont val="Calibri"/>
        <family val="2"/>
        <scheme val="minor"/>
      </rPr>
      <t xml:space="preserve">"WHITE" </t>
    </r>
    <r>
      <rPr>
        <b/>
        <sz val="11"/>
        <color theme="1"/>
        <rFont val="Calibri"/>
        <family val="2"/>
        <scheme val="minor"/>
      </rPr>
      <t>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</si>
</sst>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6" borderId="13" xfId="0" applyFill="1" applyBorder="1" applyAlignment="1">
      <alignment vertical="center"/>
    </xf>
    <xf numFmtId="0" fontId="2" fillId="7" borderId="14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top"/>
    </xf>
    <xf numFmtId="0" fontId="3" fillId="8" borderId="0" xfId="0" applyFont="1" applyFill="1" applyBorder="1" applyAlignment="1">
      <alignment horizontal="center" vertical="top"/>
    </xf>
    <xf numFmtId="0" fontId="0" fillId="8" borderId="8" xfId="0" applyFill="1" applyBorder="1" applyAlignment="1">
      <alignment horizontal="center" vertical="top"/>
    </xf>
    <xf numFmtId="0" fontId="0" fillId="8" borderId="1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top"/>
    </xf>
    <xf numFmtId="0" fontId="0" fillId="8" borderId="9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8" borderId="15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2" fillId="9" borderId="8" xfId="0" quotePrefix="1" applyFont="1" applyFill="1" applyBorder="1" applyAlignment="1">
      <alignment horizontal="center" vertical="center"/>
    </xf>
    <xf numFmtId="0" fontId="2" fillId="9" borderId="1" xfId="0" quotePrefix="1" applyFont="1" applyFill="1" applyBorder="1" applyAlignment="1">
      <alignment horizontal="center" vertical="center"/>
    </xf>
    <xf numFmtId="0" fontId="2" fillId="9" borderId="9" xfId="0" quotePrefix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78"/>
  <sheetViews>
    <sheetView tabSelected="1" topLeftCell="A13" zoomScale="120" zoomScaleNormal="120" workbookViewId="0">
      <selection activeCell="C8" sqref="C8"/>
    </sheetView>
  </sheetViews>
  <sheetFormatPr defaultRowHeight="15" x14ac:dyDescent="0.25"/>
  <cols>
    <col min="1" max="1" width="1.7109375" style="2" customWidth="1"/>
    <col min="2" max="2" width="9.140625" style="2"/>
    <col min="3" max="3" width="38" style="2" bestFit="1" customWidth="1"/>
    <col min="4" max="4" width="33.28515625" style="2" bestFit="1" customWidth="1"/>
    <col min="5" max="5" width="15.42578125" style="1" customWidth="1"/>
    <col min="6" max="6" width="11" style="1" bestFit="1" customWidth="1"/>
    <col min="7" max="7" width="4.140625" style="2" customWidth="1"/>
    <col min="8" max="8" width="33.28515625" style="2" bestFit="1" customWidth="1"/>
    <col min="9" max="9" width="11" style="1" bestFit="1" customWidth="1"/>
    <col min="10" max="10" width="9.140625" style="13"/>
    <col min="11" max="29" width="9.140625" style="12"/>
    <col min="30" max="16384" width="9.140625" style="2"/>
  </cols>
  <sheetData>
    <row r="1" spans="2:9" ht="15.75" thickBot="1" x14ac:dyDescent="0.3">
      <c r="B1" s="43" t="s">
        <v>110</v>
      </c>
      <c r="C1" s="44"/>
      <c r="D1" s="44"/>
      <c r="E1" s="44"/>
      <c r="F1" s="45"/>
      <c r="G1" s="12"/>
      <c r="H1" s="12"/>
      <c r="I1" s="13"/>
    </row>
    <row r="2" spans="2:9" ht="9.9499999999999993" customHeight="1" thickBot="1" x14ac:dyDescent="0.3">
      <c r="B2" s="41"/>
      <c r="C2" s="41"/>
      <c r="D2" s="42"/>
      <c r="E2" s="42"/>
      <c r="F2" s="42"/>
      <c r="G2" s="12"/>
      <c r="H2" s="12"/>
      <c r="I2" s="13"/>
    </row>
    <row r="3" spans="2:9" ht="9.9499999999999993" customHeight="1" thickBot="1" x14ac:dyDescent="0.3">
      <c r="B3" s="46" t="s">
        <v>18</v>
      </c>
      <c r="C3" s="47"/>
      <c r="D3" s="47"/>
      <c r="E3" s="47"/>
      <c r="F3" s="48"/>
      <c r="G3" s="12"/>
      <c r="H3" s="12"/>
      <c r="I3" s="13"/>
    </row>
    <row r="4" spans="2:9" ht="15.75" thickBot="1" x14ac:dyDescent="0.3">
      <c r="B4" s="12"/>
      <c r="C4" s="12"/>
      <c r="D4" s="13"/>
      <c r="E4" s="13"/>
      <c r="F4" s="12"/>
      <c r="G4" s="12"/>
      <c r="H4" s="12"/>
      <c r="I4" s="13"/>
    </row>
    <row r="5" spans="2:9" ht="15.75" thickBot="1" x14ac:dyDescent="0.3">
      <c r="B5" s="49" t="s">
        <v>12</v>
      </c>
      <c r="C5" s="50"/>
      <c r="D5" s="50"/>
      <c r="E5" s="51"/>
      <c r="F5" s="17">
        <v>1</v>
      </c>
      <c r="G5" s="12"/>
      <c r="H5" s="12"/>
      <c r="I5" s="13"/>
    </row>
    <row r="6" spans="2:9" ht="15.75" thickBot="1" x14ac:dyDescent="0.3">
      <c r="B6" s="12"/>
      <c r="C6" s="12"/>
      <c r="D6" s="13"/>
      <c r="E6" s="13"/>
      <c r="F6" s="12"/>
      <c r="G6" s="12"/>
      <c r="H6" s="12"/>
      <c r="I6" s="13"/>
    </row>
    <row r="7" spans="2:9" ht="15.75" thickBot="1" x14ac:dyDescent="0.3">
      <c r="B7" s="9" t="s">
        <v>8</v>
      </c>
      <c r="C7" s="10" t="s">
        <v>108</v>
      </c>
      <c r="D7" s="18" t="s">
        <v>109</v>
      </c>
      <c r="E7" s="10" t="s">
        <v>0</v>
      </c>
      <c r="F7" s="10" t="s">
        <v>6</v>
      </c>
      <c r="G7" s="12"/>
      <c r="H7" s="12"/>
      <c r="I7" s="13"/>
    </row>
    <row r="8" spans="2:9" x14ac:dyDescent="0.25">
      <c r="B8" s="14">
        <v>1</v>
      </c>
      <c r="C8" s="19" t="s">
        <v>20</v>
      </c>
      <c r="D8" s="14">
        <f>IF(C8="","-",VLOOKUP(C8,Misc!$H$2:$L$44,2,FALSE))</f>
        <v>3204</v>
      </c>
      <c r="E8" s="14" t="str">
        <f>IF(C8="","-",VLOOKUP(C8,Misc!$H$2:$L$44,4,FALSE))</f>
        <v>INT64</v>
      </c>
      <c r="F8" s="15">
        <f>IF(C8="","-",VLOOKUP(C8,Misc!$H$2:$L$44,5,FALSE))</f>
        <v>8</v>
      </c>
      <c r="G8" s="12"/>
      <c r="H8" s="12"/>
      <c r="I8" s="13"/>
    </row>
    <row r="9" spans="2:9" x14ac:dyDescent="0.25">
      <c r="B9" s="14">
        <v>2</v>
      </c>
      <c r="C9" s="19" t="s">
        <v>22</v>
      </c>
      <c r="D9" s="14">
        <f>IF(C9="","-",VLOOKUP(C9,Misc!$H$2:$L$44,2,FALSE))</f>
        <v>3208</v>
      </c>
      <c r="E9" s="14" t="str">
        <f>IF(C9="","-",VLOOKUP(C9,Misc!$H$2:$L$44,4,FALSE))</f>
        <v>INT64</v>
      </c>
      <c r="F9" s="15">
        <f>IF(C9="","-",VLOOKUP(C9,Misc!$H$2:$L$44,5,FALSE))</f>
        <v>8</v>
      </c>
      <c r="G9" s="12"/>
      <c r="H9" s="12"/>
      <c r="I9" s="13"/>
    </row>
    <row r="10" spans="2:9" x14ac:dyDescent="0.25">
      <c r="B10" s="14">
        <v>3</v>
      </c>
      <c r="C10" s="19" t="s">
        <v>24</v>
      </c>
      <c r="D10" s="14">
        <f>IF(C10="","-",VLOOKUP(C10,Misc!$H$2:$L$44,2,FALSE))</f>
        <v>3220</v>
      </c>
      <c r="E10" s="14" t="str">
        <f>IF(C10="","-",VLOOKUP(C10,Misc!$H$2:$L$44,4,FALSE))</f>
        <v>INT64</v>
      </c>
      <c r="F10" s="15">
        <f>IF(C10="","-",VLOOKUP(C10,Misc!$H$2:$L$44,5,FALSE))</f>
        <v>8</v>
      </c>
      <c r="G10" s="12"/>
      <c r="H10" s="12"/>
      <c r="I10" s="13"/>
    </row>
    <row r="11" spans="2:9" x14ac:dyDescent="0.25">
      <c r="B11" s="14">
        <v>4</v>
      </c>
      <c r="C11" s="19" t="s">
        <v>26</v>
      </c>
      <c r="D11" s="14">
        <f>IF(C11="","-",VLOOKUP(C11,Misc!$H$2:$L$44,2,FALSE))</f>
        <v>3224</v>
      </c>
      <c r="E11" s="14" t="str">
        <f>IF(C11="","-",VLOOKUP(C11,Misc!$H$2:$L$44,4,FALSE))</f>
        <v>INT64</v>
      </c>
      <c r="F11" s="15">
        <f>IF(C11="","-",VLOOKUP(C11,Misc!$H$2:$L$44,5,FALSE))</f>
        <v>8</v>
      </c>
      <c r="G11" s="12"/>
      <c r="H11" s="12"/>
      <c r="I11" s="13"/>
    </row>
    <row r="12" spans="2:9" x14ac:dyDescent="0.25">
      <c r="B12" s="14">
        <v>5</v>
      </c>
      <c r="C12" s="19" t="s">
        <v>28</v>
      </c>
      <c r="D12" s="14">
        <f>IF(C12="","-",VLOOKUP(C12,Misc!$H$2:$L$44,2,FALSE))</f>
        <v>3236</v>
      </c>
      <c r="E12" s="14" t="str">
        <f>IF(C12="","-",VLOOKUP(C12,Misc!$H$2:$L$44,4,FALSE))</f>
        <v>INT64</v>
      </c>
      <c r="F12" s="15">
        <f>IF(C12="","-",VLOOKUP(C12,Misc!$H$2:$L$44,5,FALSE))</f>
        <v>8</v>
      </c>
      <c r="G12" s="12"/>
      <c r="H12" s="12"/>
      <c r="I12" s="13"/>
    </row>
    <row r="13" spans="2:9" x14ac:dyDescent="0.25">
      <c r="B13" s="14">
        <v>6</v>
      </c>
      <c r="C13" s="19" t="s">
        <v>30</v>
      </c>
      <c r="D13" s="14">
        <f>IF(C13="","-",VLOOKUP(C13,Misc!$H$2:$L$44,2,FALSE))</f>
        <v>3240</v>
      </c>
      <c r="E13" s="14" t="str">
        <f>IF(C13="","-",VLOOKUP(C13,Misc!$H$2:$L$44,4,FALSE))</f>
        <v>INT64</v>
      </c>
      <c r="F13" s="15">
        <f>IF(C13="","-",VLOOKUP(C13,Misc!$H$2:$L$44,5,FALSE))</f>
        <v>8</v>
      </c>
      <c r="G13" s="12"/>
      <c r="H13" s="12"/>
      <c r="I13" s="13"/>
    </row>
    <row r="14" spans="2:9" x14ac:dyDescent="0.25">
      <c r="B14" s="14">
        <v>7</v>
      </c>
      <c r="C14" s="19" t="s">
        <v>32</v>
      </c>
      <c r="D14" s="14">
        <f>IF(C14="","-",VLOOKUP(C14,Misc!$H$2:$L$44,2,FALSE))</f>
        <v>3570</v>
      </c>
      <c r="E14" s="14" t="str">
        <f>IF(C14="","-",VLOOKUP(C14,Misc!$H$2:$L$44,4,FALSE))</f>
        <v>INT64</v>
      </c>
      <c r="F14" s="15">
        <f>IF(C14="","-",VLOOKUP(C14,Misc!$H$2:$L$44,5,FALSE))</f>
        <v>8</v>
      </c>
      <c r="G14" s="12"/>
      <c r="H14" s="12"/>
      <c r="I14" s="13"/>
    </row>
    <row r="15" spans="2:9" x14ac:dyDescent="0.25">
      <c r="B15" s="14">
        <v>8</v>
      </c>
      <c r="C15" s="19" t="s">
        <v>34</v>
      </c>
      <c r="D15" s="14">
        <f>IF(C15="","-",VLOOKUP(C15,Misc!$H$2:$L$44,2,FALSE))</f>
        <v>3574</v>
      </c>
      <c r="E15" s="14" t="str">
        <f>IF(C15="","-",VLOOKUP(C15,Misc!$H$2:$L$44,4,FALSE))</f>
        <v>INT64</v>
      </c>
      <c r="F15" s="15">
        <f>IF(C15="","-",VLOOKUP(C15,Misc!$H$2:$L$44,5,FALSE))</f>
        <v>8</v>
      </c>
      <c r="G15" s="12"/>
      <c r="H15" s="12"/>
      <c r="I15" s="13"/>
    </row>
    <row r="16" spans="2:9" x14ac:dyDescent="0.25">
      <c r="B16" s="14">
        <v>9</v>
      </c>
      <c r="C16" s="19" t="s">
        <v>36</v>
      </c>
      <c r="D16" s="14">
        <f>IF(C16="","-",VLOOKUP(C16,Misc!$H$2:$L$44,2,FALSE))</f>
        <v>3578</v>
      </c>
      <c r="E16" s="14" t="str">
        <f>IF(C16="","-",VLOOKUP(C16,Misc!$H$2:$L$44,4,FALSE))</f>
        <v>INT64</v>
      </c>
      <c r="F16" s="15">
        <f>IF(C16="","-",VLOOKUP(C16,Misc!$H$2:$L$44,5,FALSE))</f>
        <v>8</v>
      </c>
      <c r="G16" s="12"/>
      <c r="H16" s="12"/>
      <c r="I16" s="13"/>
    </row>
    <row r="17" spans="2:9" x14ac:dyDescent="0.25">
      <c r="B17" s="14">
        <v>10</v>
      </c>
      <c r="C17" s="19" t="s">
        <v>38</v>
      </c>
      <c r="D17" s="14">
        <f>IF(C17="","-",VLOOKUP(C17,Misc!$H$2:$L$44,2,FALSE))</f>
        <v>3582</v>
      </c>
      <c r="E17" s="14" t="str">
        <f>IF(C17="","-",VLOOKUP(C17,Misc!$H$2:$L$44,4,FALSE))</f>
        <v>INT64</v>
      </c>
      <c r="F17" s="15">
        <f>IF(C17="","-",VLOOKUP(C17,Misc!$H$2:$L$44,5,FALSE))</f>
        <v>8</v>
      </c>
      <c r="G17" s="12"/>
      <c r="H17" s="12"/>
      <c r="I17" s="13"/>
    </row>
    <row r="18" spans="2:9" x14ac:dyDescent="0.25">
      <c r="B18" s="14">
        <v>11</v>
      </c>
      <c r="C18" s="19" t="s">
        <v>40</v>
      </c>
      <c r="D18" s="14">
        <f>IF(C18="","-",VLOOKUP(C18,Misc!$H$2:$L$44,2,FALSE))</f>
        <v>8915</v>
      </c>
      <c r="E18" s="14" t="str">
        <f>IF(C18="","-",VLOOKUP(C18,Misc!$H$2:$L$44,4,FALSE))</f>
        <v>INT32U</v>
      </c>
      <c r="F18" s="15">
        <f>IF(C18="","-",VLOOKUP(C18,Misc!$H$2:$L$44,5,FALSE))</f>
        <v>4</v>
      </c>
      <c r="G18" s="12"/>
      <c r="H18" s="12"/>
      <c r="I18" s="13"/>
    </row>
    <row r="19" spans="2:9" x14ac:dyDescent="0.25">
      <c r="B19" s="14">
        <v>12</v>
      </c>
      <c r="C19" s="19" t="s">
        <v>42</v>
      </c>
      <c r="D19" s="14">
        <f>IF(C19="","-",VLOOKUP(C19,Misc!$H$2:$L$44,2,FALSE))</f>
        <v>8919</v>
      </c>
      <c r="E19" s="14" t="str">
        <f>IF(C19="","-",VLOOKUP(C19,Misc!$H$2:$L$44,4,FALSE))</f>
        <v>INT32U</v>
      </c>
      <c r="F19" s="15">
        <f>IF(C19="","-",VLOOKUP(C19,Misc!$H$2:$L$44,5,FALSE))</f>
        <v>4</v>
      </c>
      <c r="G19" s="12"/>
      <c r="H19" s="12"/>
      <c r="I19" s="13"/>
    </row>
    <row r="20" spans="2:9" ht="9.9499999999999993" customHeight="1" x14ac:dyDescent="0.25">
      <c r="B20" s="14">
        <v>13</v>
      </c>
      <c r="C20" s="19" t="s">
        <v>44</v>
      </c>
      <c r="D20" s="14">
        <f>IF(C20="","-",VLOOKUP(C20,Misc!$H$2:$L$44,2,FALSE))</f>
        <v>8923</v>
      </c>
      <c r="E20" s="14" t="str">
        <f>IF(C20="","-",VLOOKUP(C20,Misc!$H$2:$L$44,4,FALSE))</f>
        <v>INT32U</v>
      </c>
      <c r="F20" s="15">
        <f>IF(C20="","-",VLOOKUP(C20,Misc!$H$2:$L$44,5,FALSE))</f>
        <v>4</v>
      </c>
      <c r="G20" s="12"/>
      <c r="H20" s="12"/>
      <c r="I20" s="13"/>
    </row>
    <row r="21" spans="2:9" ht="15.75" thickBot="1" x14ac:dyDescent="0.3">
      <c r="B21" s="14">
        <v>14</v>
      </c>
      <c r="C21" s="19" t="s">
        <v>46</v>
      </c>
      <c r="D21" s="14">
        <f>IF(C21="","-",VLOOKUP(C21,Misc!$H$2:$L$44,2,FALSE))</f>
        <v>8927</v>
      </c>
      <c r="E21" s="14" t="str">
        <f>IF(C21="","-",VLOOKUP(C21,Misc!$H$2:$L$44,4,FALSE))</f>
        <v>INT32U</v>
      </c>
      <c r="F21" s="20">
        <v>4</v>
      </c>
      <c r="G21" s="12"/>
      <c r="H21" s="12"/>
      <c r="I21" s="13"/>
    </row>
    <row r="22" spans="2:9" ht="15.75" thickBot="1" x14ac:dyDescent="0.3">
      <c r="B22" s="52" t="s">
        <v>13</v>
      </c>
      <c r="C22" s="53"/>
      <c r="D22" s="53"/>
      <c r="E22" s="54"/>
      <c r="F22" s="10">
        <f>SUM(F8:F21)</f>
        <v>96</v>
      </c>
      <c r="G22" s="12"/>
      <c r="H22" s="12"/>
      <c r="I22" s="13"/>
    </row>
    <row r="23" spans="2:9" ht="15.75" thickBot="1" x14ac:dyDescent="0.3">
      <c r="B23" s="12"/>
      <c r="C23" s="12"/>
      <c r="D23" s="13"/>
      <c r="E23" s="13"/>
      <c r="F23" s="12"/>
      <c r="G23" s="12"/>
      <c r="H23" s="12"/>
      <c r="I23" s="13"/>
    </row>
    <row r="24" spans="2:9" ht="15.75" thickBot="1" x14ac:dyDescent="0.3">
      <c r="B24" s="12"/>
      <c r="C24" s="12"/>
      <c r="D24" s="10" t="s">
        <v>19</v>
      </c>
      <c r="E24" s="10" t="s">
        <v>0</v>
      </c>
      <c r="F24" s="10" t="s">
        <v>1</v>
      </c>
      <c r="G24" s="12"/>
      <c r="H24" s="12"/>
      <c r="I24" s="13"/>
    </row>
    <row r="25" spans="2:9" x14ac:dyDescent="0.25">
      <c r="B25" s="12"/>
      <c r="C25" s="12"/>
      <c r="D25" s="16" t="s">
        <v>2</v>
      </c>
      <c r="E25" s="16" t="s">
        <v>3</v>
      </c>
      <c r="F25" s="16">
        <v>8</v>
      </c>
      <c r="G25" s="12"/>
      <c r="H25" s="12"/>
      <c r="I25" s="13"/>
    </row>
    <row r="26" spans="2:9" ht="9.9499999999999993" customHeight="1" x14ac:dyDescent="0.25">
      <c r="B26" s="12"/>
      <c r="C26" s="12"/>
      <c r="D26" s="15" t="s">
        <v>4</v>
      </c>
      <c r="E26" s="15" t="s">
        <v>5</v>
      </c>
      <c r="F26" s="15">
        <v>4</v>
      </c>
      <c r="G26" s="12"/>
      <c r="H26" s="12"/>
      <c r="I26" s="13"/>
    </row>
    <row r="27" spans="2:9" ht="15.75" thickBot="1" x14ac:dyDescent="0.3">
      <c r="B27" s="12"/>
      <c r="C27" s="12"/>
      <c r="D27" s="15" t="s">
        <v>13</v>
      </c>
      <c r="E27" s="15" t="s">
        <v>1</v>
      </c>
      <c r="F27" s="15">
        <f>DataLog!$F$22</f>
        <v>96</v>
      </c>
      <c r="G27" s="12"/>
      <c r="H27" s="12"/>
      <c r="I27" s="13"/>
    </row>
    <row r="28" spans="2:9" ht="15.75" thickBot="1" x14ac:dyDescent="0.3">
      <c r="B28" s="12"/>
      <c r="C28" s="12"/>
      <c r="D28" s="52" t="s">
        <v>17</v>
      </c>
      <c r="E28" s="53"/>
      <c r="F28" s="10">
        <f>SUM(F25:F27)</f>
        <v>108</v>
      </c>
      <c r="G28" s="12"/>
      <c r="H28" s="12"/>
      <c r="I28" s="13"/>
    </row>
    <row r="29" spans="2:9" ht="15.75" thickBot="1" x14ac:dyDescent="0.3">
      <c r="B29" s="12"/>
      <c r="C29" s="12"/>
      <c r="D29" s="13"/>
      <c r="E29" s="13"/>
      <c r="F29" s="12"/>
      <c r="G29" s="12"/>
      <c r="H29" s="12"/>
      <c r="I29" s="13"/>
    </row>
    <row r="30" spans="2:9" ht="15.75" thickBot="1" x14ac:dyDescent="0.3">
      <c r="B30" s="12"/>
      <c r="C30" s="12"/>
      <c r="D30" s="52" t="s">
        <v>14</v>
      </c>
      <c r="E30" s="53"/>
      <c r="F30" s="11">
        <f>IF(Misc!F3/DataLog!F28&gt;Misc!F2,Misc!F2,Misc!F3/DataLog!F28)</f>
        <v>15810</v>
      </c>
      <c r="G30" s="12"/>
      <c r="H30" s="12"/>
      <c r="I30" s="13"/>
    </row>
    <row r="31" spans="2:9" ht="15.75" thickBot="1" x14ac:dyDescent="0.3">
      <c r="B31" s="12"/>
      <c r="C31" s="12"/>
      <c r="D31" s="52" t="s">
        <v>15</v>
      </c>
      <c r="E31" s="53"/>
      <c r="F31" s="11">
        <f>F30/((60/F5*24))</f>
        <v>10.979166666666666</v>
      </c>
      <c r="G31" s="12"/>
      <c r="H31" s="12"/>
      <c r="I31" s="13"/>
    </row>
    <row r="32" spans="2:9" ht="15.75" thickBot="1" x14ac:dyDescent="0.3">
      <c r="B32" s="12"/>
      <c r="C32" s="12"/>
      <c r="D32" s="52" t="s">
        <v>16</v>
      </c>
      <c r="E32" s="53"/>
      <c r="F32" s="11">
        <f>F31/30</f>
        <v>0.3659722222222222</v>
      </c>
      <c r="G32" s="12"/>
      <c r="H32" s="12"/>
      <c r="I32" s="13"/>
    </row>
    <row r="33" spans="2:9" x14ac:dyDescent="0.25">
      <c r="B33" s="12"/>
      <c r="C33" s="12"/>
      <c r="D33" s="12"/>
      <c r="E33" s="13"/>
      <c r="F33" s="13"/>
      <c r="G33" s="12"/>
      <c r="H33" s="12"/>
      <c r="I33" s="13"/>
    </row>
    <row r="34" spans="2:9" x14ac:dyDescent="0.25">
      <c r="B34" s="12"/>
      <c r="C34" s="12"/>
      <c r="D34" s="12"/>
      <c r="E34" s="13"/>
      <c r="F34" s="13"/>
      <c r="G34" s="12"/>
      <c r="H34" s="12"/>
      <c r="I34" s="13"/>
    </row>
    <row r="35" spans="2:9" x14ac:dyDescent="0.25">
      <c r="B35" s="12"/>
      <c r="C35" s="12"/>
      <c r="D35" s="12"/>
      <c r="E35" s="13"/>
      <c r="F35" s="13"/>
      <c r="G35" s="12"/>
      <c r="H35" s="12"/>
      <c r="I35" s="13"/>
    </row>
    <row r="36" spans="2:9" x14ac:dyDescent="0.25">
      <c r="B36" s="12"/>
      <c r="C36" s="12"/>
      <c r="D36" s="12"/>
      <c r="E36" s="13"/>
      <c r="F36" s="13"/>
      <c r="G36" s="12"/>
      <c r="H36" s="12"/>
      <c r="I36" s="13"/>
    </row>
    <row r="37" spans="2:9" x14ac:dyDescent="0.25">
      <c r="B37" s="12"/>
      <c r="C37" s="12"/>
      <c r="D37" s="12"/>
      <c r="E37" s="13"/>
      <c r="F37" s="13"/>
      <c r="G37" s="12"/>
      <c r="H37" s="12"/>
      <c r="I37" s="13"/>
    </row>
    <row r="38" spans="2:9" x14ac:dyDescent="0.25">
      <c r="B38" s="12"/>
      <c r="C38" s="12"/>
      <c r="D38" s="12"/>
      <c r="E38" s="13"/>
      <c r="F38" s="13"/>
      <c r="G38" s="12"/>
      <c r="H38" s="12"/>
      <c r="I38" s="13"/>
    </row>
    <row r="39" spans="2:9" x14ac:dyDescent="0.25">
      <c r="B39" s="12"/>
      <c r="C39" s="12"/>
      <c r="D39" s="12"/>
      <c r="E39" s="13"/>
      <c r="F39" s="13"/>
      <c r="G39" s="12"/>
      <c r="H39" s="12"/>
      <c r="I39" s="13"/>
    </row>
    <row r="40" spans="2:9" x14ac:dyDescent="0.25">
      <c r="B40" s="12"/>
      <c r="C40" s="12"/>
      <c r="D40" s="12"/>
      <c r="E40" s="13"/>
      <c r="F40" s="13"/>
      <c r="G40" s="12"/>
      <c r="H40" s="12"/>
      <c r="I40" s="13"/>
    </row>
    <row r="41" spans="2:9" x14ac:dyDescent="0.25">
      <c r="B41" s="12"/>
      <c r="C41" s="12"/>
      <c r="D41" s="12"/>
      <c r="E41" s="13"/>
      <c r="F41" s="13"/>
      <c r="G41" s="12"/>
      <c r="H41" s="12"/>
      <c r="I41" s="13"/>
    </row>
    <row r="42" spans="2:9" x14ac:dyDescent="0.25">
      <c r="B42" s="12"/>
      <c r="C42" s="12"/>
      <c r="D42" s="12"/>
      <c r="E42" s="13"/>
      <c r="F42" s="13"/>
      <c r="G42" s="12"/>
      <c r="H42" s="12"/>
      <c r="I42" s="13"/>
    </row>
    <row r="43" spans="2:9" x14ac:dyDescent="0.25">
      <c r="B43" s="12"/>
      <c r="C43" s="12"/>
      <c r="D43" s="12"/>
      <c r="E43" s="13"/>
      <c r="F43" s="13"/>
      <c r="G43" s="12"/>
      <c r="H43" s="12"/>
      <c r="I43" s="13"/>
    </row>
    <row r="44" spans="2:9" x14ac:dyDescent="0.25">
      <c r="B44" s="12"/>
      <c r="C44" s="12"/>
      <c r="D44" s="12"/>
      <c r="E44" s="13"/>
      <c r="F44" s="13"/>
      <c r="G44" s="12"/>
      <c r="H44" s="12"/>
      <c r="I44" s="13"/>
    </row>
    <row r="45" spans="2:9" x14ac:dyDescent="0.25">
      <c r="B45" s="12"/>
      <c r="C45" s="12"/>
      <c r="D45" s="12"/>
      <c r="E45" s="13"/>
      <c r="F45" s="13"/>
      <c r="G45" s="12"/>
      <c r="H45" s="12"/>
      <c r="I45" s="13"/>
    </row>
    <row r="46" spans="2:9" x14ac:dyDescent="0.25">
      <c r="B46" s="12"/>
      <c r="C46" s="12"/>
      <c r="D46" s="12"/>
      <c r="E46" s="13"/>
      <c r="F46" s="13"/>
      <c r="G46" s="12"/>
      <c r="H46" s="12"/>
      <c r="I46" s="13"/>
    </row>
    <row r="47" spans="2:9" x14ac:dyDescent="0.25">
      <c r="B47" s="12"/>
      <c r="C47" s="12"/>
      <c r="D47" s="12"/>
      <c r="E47" s="13"/>
      <c r="F47" s="13"/>
      <c r="G47" s="12"/>
      <c r="H47" s="12"/>
      <c r="I47" s="13"/>
    </row>
    <row r="48" spans="2:9" x14ac:dyDescent="0.25">
      <c r="B48" s="12"/>
      <c r="C48" s="12"/>
      <c r="D48" s="12"/>
      <c r="E48" s="13"/>
      <c r="F48" s="13"/>
      <c r="G48" s="12"/>
      <c r="H48" s="12"/>
      <c r="I48" s="13"/>
    </row>
    <row r="49" spans="2:9" x14ac:dyDescent="0.25">
      <c r="B49" s="12"/>
      <c r="C49" s="12"/>
      <c r="D49" s="12"/>
      <c r="E49" s="13"/>
      <c r="F49" s="13"/>
      <c r="G49" s="12"/>
      <c r="H49" s="12"/>
      <c r="I49" s="13"/>
    </row>
    <row r="50" spans="2:9" x14ac:dyDescent="0.25">
      <c r="B50" s="12"/>
      <c r="C50" s="12"/>
      <c r="D50" s="12"/>
      <c r="E50" s="13"/>
      <c r="F50" s="13"/>
      <c r="G50" s="12"/>
      <c r="H50" s="12"/>
      <c r="I50" s="13"/>
    </row>
    <row r="51" spans="2:9" x14ac:dyDescent="0.25">
      <c r="B51" s="12"/>
      <c r="C51" s="12"/>
      <c r="D51" s="12"/>
      <c r="E51" s="13"/>
      <c r="F51" s="13"/>
      <c r="G51" s="12"/>
      <c r="H51" s="12"/>
      <c r="I51" s="13"/>
    </row>
    <row r="52" spans="2:9" x14ac:dyDescent="0.25">
      <c r="B52" s="12"/>
      <c r="C52" s="12"/>
      <c r="D52" s="12"/>
      <c r="E52" s="13"/>
      <c r="F52" s="13"/>
      <c r="G52" s="12"/>
      <c r="H52" s="12"/>
      <c r="I52" s="13"/>
    </row>
    <row r="53" spans="2:9" x14ac:dyDescent="0.25">
      <c r="B53" s="12"/>
      <c r="C53" s="12"/>
      <c r="D53" s="12"/>
      <c r="E53" s="13"/>
      <c r="F53" s="13"/>
      <c r="G53" s="12"/>
      <c r="H53" s="12"/>
      <c r="I53" s="13"/>
    </row>
    <row r="54" spans="2:9" x14ac:dyDescent="0.25">
      <c r="B54" s="12"/>
      <c r="C54" s="12"/>
      <c r="D54" s="12"/>
      <c r="E54" s="13"/>
      <c r="F54" s="13"/>
      <c r="G54" s="12"/>
      <c r="H54" s="12"/>
      <c r="I54" s="13"/>
    </row>
    <row r="55" spans="2:9" x14ac:dyDescent="0.25">
      <c r="B55" s="12"/>
      <c r="C55" s="12"/>
      <c r="D55" s="12"/>
      <c r="E55" s="13"/>
      <c r="F55" s="13"/>
      <c r="G55" s="12"/>
      <c r="H55" s="12"/>
      <c r="I55" s="13"/>
    </row>
    <row r="56" spans="2:9" x14ac:dyDescent="0.25">
      <c r="B56" s="12"/>
      <c r="C56" s="12"/>
      <c r="D56" s="12"/>
      <c r="E56" s="13"/>
      <c r="F56" s="13"/>
      <c r="G56" s="12"/>
      <c r="H56" s="12"/>
      <c r="I56" s="13"/>
    </row>
    <row r="57" spans="2:9" x14ac:dyDescent="0.25">
      <c r="B57" s="12"/>
      <c r="C57" s="12"/>
      <c r="D57" s="12"/>
      <c r="E57" s="13"/>
      <c r="F57" s="13"/>
      <c r="G57" s="12"/>
      <c r="H57" s="12"/>
      <c r="I57" s="13"/>
    </row>
    <row r="58" spans="2:9" x14ac:dyDescent="0.25">
      <c r="B58" s="12"/>
      <c r="C58" s="12"/>
      <c r="D58" s="12"/>
      <c r="E58" s="13"/>
      <c r="F58" s="13"/>
      <c r="G58" s="12"/>
      <c r="H58" s="12"/>
      <c r="I58" s="13"/>
    </row>
    <row r="59" spans="2:9" x14ac:dyDescent="0.25">
      <c r="B59" s="12"/>
      <c r="C59" s="12"/>
      <c r="D59" s="12"/>
      <c r="E59" s="13"/>
      <c r="F59" s="13"/>
      <c r="G59" s="12"/>
      <c r="H59" s="12"/>
      <c r="I59" s="13"/>
    </row>
    <row r="60" spans="2:9" x14ac:dyDescent="0.25">
      <c r="B60" s="12"/>
      <c r="C60" s="12"/>
      <c r="D60" s="12"/>
      <c r="E60" s="13"/>
      <c r="F60" s="13"/>
      <c r="G60" s="12"/>
      <c r="H60" s="12"/>
      <c r="I60" s="13"/>
    </row>
    <row r="61" spans="2:9" x14ac:dyDescent="0.25">
      <c r="B61" s="12"/>
      <c r="C61" s="12"/>
      <c r="D61" s="12"/>
      <c r="E61" s="13"/>
      <c r="F61" s="13"/>
      <c r="G61" s="12"/>
      <c r="H61" s="12"/>
      <c r="I61" s="13"/>
    </row>
    <row r="62" spans="2:9" x14ac:dyDescent="0.25">
      <c r="B62" s="12"/>
      <c r="C62" s="12"/>
      <c r="D62" s="12"/>
      <c r="E62" s="13"/>
      <c r="F62" s="13"/>
      <c r="G62" s="12"/>
      <c r="H62" s="12"/>
      <c r="I62" s="13"/>
    </row>
    <row r="63" spans="2:9" x14ac:dyDescent="0.25">
      <c r="B63" s="12"/>
      <c r="C63" s="12"/>
      <c r="D63" s="12"/>
      <c r="E63" s="13"/>
      <c r="F63" s="13"/>
      <c r="G63" s="12"/>
      <c r="H63" s="12"/>
      <c r="I63" s="13"/>
    </row>
    <row r="64" spans="2:9" x14ac:dyDescent="0.25">
      <c r="B64" s="12"/>
      <c r="C64" s="12"/>
      <c r="D64" s="12"/>
      <c r="E64" s="13"/>
      <c r="F64" s="13"/>
      <c r="G64" s="12"/>
      <c r="H64" s="12"/>
      <c r="I64" s="13"/>
    </row>
    <row r="65" spans="2:9" x14ac:dyDescent="0.25">
      <c r="B65" s="12"/>
      <c r="C65" s="12"/>
      <c r="D65" s="12"/>
      <c r="E65" s="13"/>
      <c r="F65" s="13"/>
      <c r="G65" s="12"/>
      <c r="H65" s="12"/>
      <c r="I65" s="13"/>
    </row>
    <row r="66" spans="2:9" x14ac:dyDescent="0.25">
      <c r="B66" s="12"/>
      <c r="C66" s="12"/>
      <c r="D66" s="12"/>
      <c r="E66" s="13"/>
      <c r="F66" s="13"/>
      <c r="G66" s="12"/>
      <c r="H66" s="12"/>
      <c r="I66" s="13"/>
    </row>
    <row r="67" spans="2:9" x14ac:dyDescent="0.25">
      <c r="B67" s="12"/>
      <c r="C67" s="12"/>
      <c r="D67" s="12"/>
      <c r="E67" s="13"/>
      <c r="F67" s="13"/>
      <c r="G67" s="12"/>
      <c r="H67" s="12"/>
      <c r="I67" s="13"/>
    </row>
    <row r="68" spans="2:9" x14ac:dyDescent="0.25">
      <c r="B68" s="12"/>
      <c r="C68" s="12"/>
      <c r="D68" s="12"/>
      <c r="E68" s="13"/>
      <c r="F68" s="13"/>
      <c r="G68" s="12"/>
      <c r="H68" s="12"/>
      <c r="I68" s="13"/>
    </row>
    <row r="69" spans="2:9" x14ac:dyDescent="0.25">
      <c r="B69" s="12"/>
      <c r="C69" s="12"/>
      <c r="D69" s="12"/>
      <c r="E69" s="13"/>
      <c r="F69" s="13"/>
      <c r="G69" s="12"/>
      <c r="H69" s="12"/>
      <c r="I69" s="13"/>
    </row>
    <row r="70" spans="2:9" x14ac:dyDescent="0.25">
      <c r="B70" s="12"/>
      <c r="C70" s="12"/>
      <c r="D70" s="12"/>
      <c r="E70" s="13"/>
      <c r="F70" s="13"/>
      <c r="G70" s="12"/>
      <c r="H70" s="12"/>
      <c r="I70" s="13"/>
    </row>
    <row r="71" spans="2:9" x14ac:dyDescent="0.25">
      <c r="B71" s="12"/>
      <c r="C71" s="12"/>
      <c r="D71" s="12"/>
      <c r="E71" s="13"/>
      <c r="F71" s="13"/>
    </row>
    <row r="72" spans="2:9" x14ac:dyDescent="0.25">
      <c r="B72" s="12"/>
      <c r="C72" s="12"/>
      <c r="D72" s="12"/>
      <c r="E72" s="13"/>
      <c r="F72" s="13"/>
    </row>
    <row r="73" spans="2:9" x14ac:dyDescent="0.25">
      <c r="B73" s="12"/>
      <c r="C73" s="12"/>
      <c r="D73" s="12"/>
      <c r="E73" s="13"/>
      <c r="F73" s="13"/>
    </row>
    <row r="74" spans="2:9" x14ac:dyDescent="0.25">
      <c r="B74" s="12"/>
      <c r="C74" s="12"/>
    </row>
    <row r="75" spans="2:9" x14ac:dyDescent="0.25">
      <c r="B75" s="12"/>
      <c r="C75" s="12"/>
    </row>
    <row r="76" spans="2:9" x14ac:dyDescent="0.25">
      <c r="B76" s="12"/>
      <c r="C76" s="12"/>
    </row>
    <row r="77" spans="2:9" x14ac:dyDescent="0.25">
      <c r="B77" s="12"/>
      <c r="C77" s="12"/>
    </row>
    <row r="78" spans="2:9" x14ac:dyDescent="0.25">
      <c r="B78" s="12"/>
      <c r="C78" s="12"/>
    </row>
  </sheetData>
  <mergeCells count="8">
    <mergeCell ref="B1:F1"/>
    <mergeCell ref="B3:F3"/>
    <mergeCell ref="B5:E5"/>
    <mergeCell ref="D32:E32"/>
    <mergeCell ref="D31:E31"/>
    <mergeCell ref="D30:E30"/>
    <mergeCell ref="D28:E28"/>
    <mergeCell ref="B22:E22"/>
  </mergeCell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Misc!$H$2:$H$44</xm:f>
          </x14:formula1>
          <xm:sqref>C8:C21</xm:sqref>
        </x14:dataValidation>
        <x14:dataValidation type="list" allowBlank="1" showInputMessage="1" showErrorMessage="1">
          <x14:formula1>
            <xm:f>Misc!$B$2:$B$8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4"/>
  <sheetViews>
    <sheetView workbookViewId="0">
      <selection activeCell="F26" sqref="F26"/>
    </sheetView>
  </sheetViews>
  <sheetFormatPr defaultRowHeight="15" x14ac:dyDescent="0.25"/>
  <cols>
    <col min="2" max="2" width="9.140625" style="36"/>
    <col min="3" max="3" width="2.140625" customWidth="1"/>
    <col min="4" max="4" width="31.5703125" bestFit="1" customWidth="1"/>
    <col min="5" max="5" width="11" bestFit="1" customWidth="1"/>
    <col min="6" max="6" width="12.140625" customWidth="1"/>
    <col min="7" max="7" width="2.5703125" customWidth="1"/>
    <col min="8" max="8" width="38" bestFit="1" customWidth="1"/>
    <col min="10" max="10" width="28.140625" bestFit="1" customWidth="1"/>
  </cols>
  <sheetData>
    <row r="1" spans="2:12" ht="15.75" thickBot="1" x14ac:dyDescent="0.3">
      <c r="D1" s="2"/>
      <c r="E1" s="1"/>
      <c r="F1" s="1"/>
    </row>
    <row r="2" spans="2:12" x14ac:dyDescent="0.25">
      <c r="B2" s="37">
        <v>1</v>
      </c>
      <c r="D2" s="4" t="s">
        <v>9</v>
      </c>
      <c r="E2" s="7" t="s">
        <v>10</v>
      </c>
      <c r="F2" s="3">
        <v>35040</v>
      </c>
      <c r="H2" s="21" t="s">
        <v>20</v>
      </c>
      <c r="I2" s="22">
        <v>3204</v>
      </c>
      <c r="J2" s="23" t="s">
        <v>21</v>
      </c>
      <c r="K2" s="23" t="s">
        <v>7</v>
      </c>
      <c r="L2" s="24">
        <v>8</v>
      </c>
    </row>
    <row r="3" spans="2:12" ht="15.75" thickBot="1" x14ac:dyDescent="0.3">
      <c r="B3" s="38">
        <v>5</v>
      </c>
      <c r="D3" s="5" t="s">
        <v>11</v>
      </c>
      <c r="E3" s="8" t="s">
        <v>1</v>
      </c>
      <c r="F3" s="6">
        <f>108*15810</f>
        <v>1707480</v>
      </c>
      <c r="H3" s="25" t="s">
        <v>22</v>
      </c>
      <c r="I3" s="26">
        <v>3208</v>
      </c>
      <c r="J3" s="27" t="s">
        <v>23</v>
      </c>
      <c r="K3" s="27" t="s">
        <v>7</v>
      </c>
      <c r="L3" s="28">
        <v>8</v>
      </c>
    </row>
    <row r="4" spans="2:12" x14ac:dyDescent="0.25">
      <c r="B4" s="39">
        <v>10</v>
      </c>
      <c r="H4" s="25" t="s">
        <v>24</v>
      </c>
      <c r="I4" s="26">
        <v>3220</v>
      </c>
      <c r="J4" s="27" t="s">
        <v>25</v>
      </c>
      <c r="K4" s="27" t="s">
        <v>7</v>
      </c>
      <c r="L4" s="28">
        <v>8</v>
      </c>
    </row>
    <row r="5" spans="2:12" x14ac:dyDescent="0.25">
      <c r="B5" s="39">
        <v>15</v>
      </c>
      <c r="H5" s="25" t="s">
        <v>26</v>
      </c>
      <c r="I5" s="26">
        <v>3224</v>
      </c>
      <c r="J5" s="27" t="s">
        <v>27</v>
      </c>
      <c r="K5" s="27" t="s">
        <v>7</v>
      </c>
      <c r="L5" s="28">
        <v>8</v>
      </c>
    </row>
    <row r="6" spans="2:12" x14ac:dyDescent="0.25">
      <c r="B6" s="39">
        <v>30</v>
      </c>
      <c r="H6" s="25" t="s">
        <v>28</v>
      </c>
      <c r="I6" s="26">
        <v>3236</v>
      </c>
      <c r="J6" s="27" t="s">
        <v>29</v>
      </c>
      <c r="K6" s="27" t="s">
        <v>7</v>
      </c>
      <c r="L6" s="28">
        <v>8</v>
      </c>
    </row>
    <row r="7" spans="2:12" x14ac:dyDescent="0.25">
      <c r="B7" s="39">
        <v>60</v>
      </c>
      <c r="H7" s="25" t="s">
        <v>30</v>
      </c>
      <c r="I7" s="26">
        <v>3240</v>
      </c>
      <c r="J7" s="27" t="s">
        <v>31</v>
      </c>
      <c r="K7" s="27" t="s">
        <v>7</v>
      </c>
      <c r="L7" s="28">
        <v>8</v>
      </c>
    </row>
    <row r="8" spans="2:12" ht="15.75" thickBot="1" x14ac:dyDescent="0.3">
      <c r="B8" s="40">
        <f>24*60</f>
        <v>1440</v>
      </c>
      <c r="H8" s="25" t="s">
        <v>32</v>
      </c>
      <c r="I8" s="27">
        <v>3570</v>
      </c>
      <c r="J8" s="27" t="s">
        <v>33</v>
      </c>
      <c r="K8" s="27" t="s">
        <v>7</v>
      </c>
      <c r="L8" s="28">
        <v>8</v>
      </c>
    </row>
    <row r="9" spans="2:12" x14ac:dyDescent="0.25">
      <c r="H9" s="25" t="s">
        <v>34</v>
      </c>
      <c r="I9" s="27">
        <v>3574</v>
      </c>
      <c r="J9" s="27" t="s">
        <v>35</v>
      </c>
      <c r="K9" s="27" t="s">
        <v>7</v>
      </c>
      <c r="L9" s="28">
        <v>8</v>
      </c>
    </row>
    <row r="10" spans="2:12" x14ac:dyDescent="0.25">
      <c r="H10" s="25" t="s">
        <v>36</v>
      </c>
      <c r="I10" s="27">
        <v>3578</v>
      </c>
      <c r="J10" s="27" t="s">
        <v>37</v>
      </c>
      <c r="K10" s="27" t="s">
        <v>7</v>
      </c>
      <c r="L10" s="28">
        <v>8</v>
      </c>
    </row>
    <row r="11" spans="2:12" x14ac:dyDescent="0.25">
      <c r="H11" s="25" t="s">
        <v>38</v>
      </c>
      <c r="I11" s="27">
        <v>3582</v>
      </c>
      <c r="J11" s="27" t="s">
        <v>39</v>
      </c>
      <c r="K11" s="27" t="s">
        <v>7</v>
      </c>
      <c r="L11" s="28">
        <v>8</v>
      </c>
    </row>
    <row r="12" spans="2:12" x14ac:dyDescent="0.25">
      <c r="H12" s="29" t="s">
        <v>40</v>
      </c>
      <c r="I12" s="26">
        <v>8915</v>
      </c>
      <c r="J12" s="27" t="s">
        <v>41</v>
      </c>
      <c r="K12" s="27" t="s">
        <v>5</v>
      </c>
      <c r="L12" s="28">
        <v>4</v>
      </c>
    </row>
    <row r="13" spans="2:12" x14ac:dyDescent="0.25">
      <c r="H13" s="29" t="s">
        <v>42</v>
      </c>
      <c r="I13" s="27">
        <v>8919</v>
      </c>
      <c r="J13" s="26" t="s">
        <v>43</v>
      </c>
      <c r="K13" s="27" t="s">
        <v>5</v>
      </c>
      <c r="L13" s="28">
        <v>4</v>
      </c>
    </row>
    <row r="14" spans="2:12" x14ac:dyDescent="0.25">
      <c r="H14" s="29" t="s">
        <v>44</v>
      </c>
      <c r="I14" s="26">
        <v>8923</v>
      </c>
      <c r="J14" s="26" t="s">
        <v>45</v>
      </c>
      <c r="K14" s="27" t="s">
        <v>5</v>
      </c>
      <c r="L14" s="28">
        <v>4</v>
      </c>
    </row>
    <row r="15" spans="2:12" x14ac:dyDescent="0.25">
      <c r="H15" s="29" t="s">
        <v>46</v>
      </c>
      <c r="I15" s="26">
        <v>8927</v>
      </c>
      <c r="J15" s="26" t="s">
        <v>47</v>
      </c>
      <c r="K15" s="27" t="s">
        <v>5</v>
      </c>
      <c r="L15" s="28">
        <v>4</v>
      </c>
    </row>
    <row r="16" spans="2:12" x14ac:dyDescent="0.25">
      <c r="H16" s="25" t="s">
        <v>48</v>
      </c>
      <c r="I16" s="26">
        <v>3000</v>
      </c>
      <c r="J16" s="27" t="s">
        <v>49</v>
      </c>
      <c r="K16" s="27" t="s">
        <v>50</v>
      </c>
      <c r="L16" s="28">
        <v>4</v>
      </c>
    </row>
    <row r="17" spans="8:12" x14ac:dyDescent="0.25">
      <c r="H17" s="25" t="s">
        <v>51</v>
      </c>
      <c r="I17" s="26">
        <v>3002</v>
      </c>
      <c r="J17" s="27" t="s">
        <v>52</v>
      </c>
      <c r="K17" s="27" t="s">
        <v>50</v>
      </c>
      <c r="L17" s="28">
        <v>4</v>
      </c>
    </row>
    <row r="18" spans="8:12" x14ac:dyDescent="0.25">
      <c r="H18" s="25" t="s">
        <v>53</v>
      </c>
      <c r="I18" s="26">
        <v>3004</v>
      </c>
      <c r="J18" s="27" t="s">
        <v>54</v>
      </c>
      <c r="K18" s="27" t="s">
        <v>50</v>
      </c>
      <c r="L18" s="28">
        <v>4</v>
      </c>
    </row>
    <row r="19" spans="8:12" x14ac:dyDescent="0.25">
      <c r="H19" s="25" t="s">
        <v>55</v>
      </c>
      <c r="I19" s="26">
        <v>3006</v>
      </c>
      <c r="J19" s="27" t="s">
        <v>56</v>
      </c>
      <c r="K19" s="27" t="s">
        <v>50</v>
      </c>
      <c r="L19" s="28">
        <v>4</v>
      </c>
    </row>
    <row r="20" spans="8:12" x14ac:dyDescent="0.25">
      <c r="H20" s="25" t="s">
        <v>57</v>
      </c>
      <c r="I20" s="26">
        <v>3008</v>
      </c>
      <c r="J20" s="27" t="s">
        <v>58</v>
      </c>
      <c r="K20" s="27" t="s">
        <v>50</v>
      </c>
      <c r="L20" s="28">
        <v>4</v>
      </c>
    </row>
    <row r="21" spans="8:12" x14ac:dyDescent="0.25">
      <c r="H21" s="25" t="s">
        <v>59</v>
      </c>
      <c r="I21" s="26">
        <v>3010</v>
      </c>
      <c r="J21" s="27" t="s">
        <v>60</v>
      </c>
      <c r="K21" s="27" t="s">
        <v>50</v>
      </c>
      <c r="L21" s="28">
        <v>4</v>
      </c>
    </row>
    <row r="22" spans="8:12" x14ac:dyDescent="0.25">
      <c r="H22" s="30" t="s">
        <v>61</v>
      </c>
      <c r="I22" s="26">
        <v>3020</v>
      </c>
      <c r="J22" s="31" t="s">
        <v>62</v>
      </c>
      <c r="K22" s="31" t="s">
        <v>50</v>
      </c>
      <c r="L22" s="28">
        <v>4</v>
      </c>
    </row>
    <row r="23" spans="8:12" x14ac:dyDescent="0.25">
      <c r="H23" s="30" t="s">
        <v>63</v>
      </c>
      <c r="I23" s="26">
        <v>3022</v>
      </c>
      <c r="J23" s="31" t="s">
        <v>64</v>
      </c>
      <c r="K23" s="31" t="s">
        <v>50</v>
      </c>
      <c r="L23" s="28">
        <v>4</v>
      </c>
    </row>
    <row r="24" spans="8:12" x14ac:dyDescent="0.25">
      <c r="H24" s="30" t="s">
        <v>65</v>
      </c>
      <c r="I24" s="26">
        <v>3024</v>
      </c>
      <c r="J24" s="31" t="s">
        <v>66</v>
      </c>
      <c r="K24" s="31" t="s">
        <v>50</v>
      </c>
      <c r="L24" s="28">
        <v>4</v>
      </c>
    </row>
    <row r="25" spans="8:12" x14ac:dyDescent="0.25">
      <c r="H25" s="30" t="s">
        <v>67</v>
      </c>
      <c r="I25" s="26">
        <v>3026</v>
      </c>
      <c r="J25" s="31" t="s">
        <v>68</v>
      </c>
      <c r="K25" s="31" t="s">
        <v>50</v>
      </c>
      <c r="L25" s="28">
        <v>4</v>
      </c>
    </row>
    <row r="26" spans="8:12" x14ac:dyDescent="0.25">
      <c r="H26" s="30" t="s">
        <v>69</v>
      </c>
      <c r="I26" s="26">
        <v>3028</v>
      </c>
      <c r="J26" s="31" t="s">
        <v>70</v>
      </c>
      <c r="K26" s="31" t="s">
        <v>50</v>
      </c>
      <c r="L26" s="28">
        <v>4</v>
      </c>
    </row>
    <row r="27" spans="8:12" x14ac:dyDescent="0.25">
      <c r="H27" s="30" t="s">
        <v>71</v>
      </c>
      <c r="I27" s="26">
        <v>3030</v>
      </c>
      <c r="J27" s="31" t="s">
        <v>72</v>
      </c>
      <c r="K27" s="31" t="s">
        <v>50</v>
      </c>
      <c r="L27" s="28">
        <v>4</v>
      </c>
    </row>
    <row r="28" spans="8:12" x14ac:dyDescent="0.25">
      <c r="H28" s="30" t="s">
        <v>73</v>
      </c>
      <c r="I28" s="26">
        <v>3032</v>
      </c>
      <c r="J28" s="31" t="s">
        <v>74</v>
      </c>
      <c r="K28" s="31" t="s">
        <v>50</v>
      </c>
      <c r="L28" s="28">
        <v>4</v>
      </c>
    </row>
    <row r="29" spans="8:12" x14ac:dyDescent="0.25">
      <c r="H29" s="30" t="s">
        <v>75</v>
      </c>
      <c r="I29" s="26">
        <v>3054</v>
      </c>
      <c r="J29" s="31" t="s">
        <v>76</v>
      </c>
      <c r="K29" s="31" t="s">
        <v>50</v>
      </c>
      <c r="L29" s="28">
        <v>4</v>
      </c>
    </row>
    <row r="30" spans="8:12" x14ac:dyDescent="0.25">
      <c r="H30" s="30" t="s">
        <v>77</v>
      </c>
      <c r="I30" s="26">
        <v>3056</v>
      </c>
      <c r="J30" s="31" t="s">
        <v>78</v>
      </c>
      <c r="K30" s="31" t="s">
        <v>50</v>
      </c>
      <c r="L30" s="28">
        <v>4</v>
      </c>
    </row>
    <row r="31" spans="8:12" x14ac:dyDescent="0.25">
      <c r="H31" s="30" t="s">
        <v>79</v>
      </c>
      <c r="I31" s="26">
        <v>3058</v>
      </c>
      <c r="J31" s="31" t="s">
        <v>80</v>
      </c>
      <c r="K31" s="31" t="s">
        <v>50</v>
      </c>
      <c r="L31" s="28">
        <v>4</v>
      </c>
    </row>
    <row r="32" spans="8:12" x14ac:dyDescent="0.25">
      <c r="H32" s="30" t="s">
        <v>81</v>
      </c>
      <c r="I32" s="26">
        <v>3060</v>
      </c>
      <c r="J32" s="31" t="s">
        <v>82</v>
      </c>
      <c r="K32" s="31" t="s">
        <v>50</v>
      </c>
      <c r="L32" s="28">
        <v>4</v>
      </c>
    </row>
    <row r="33" spans="8:12" x14ac:dyDescent="0.25">
      <c r="H33" s="30" t="s">
        <v>83</v>
      </c>
      <c r="I33" s="26">
        <v>3062</v>
      </c>
      <c r="J33" s="31" t="s">
        <v>84</v>
      </c>
      <c r="K33" s="31" t="s">
        <v>50</v>
      </c>
      <c r="L33" s="28">
        <v>4</v>
      </c>
    </row>
    <row r="34" spans="8:12" x14ac:dyDescent="0.25">
      <c r="H34" s="30" t="s">
        <v>85</v>
      </c>
      <c r="I34" s="26">
        <v>3064</v>
      </c>
      <c r="J34" s="31" t="s">
        <v>86</v>
      </c>
      <c r="K34" s="31" t="s">
        <v>50</v>
      </c>
      <c r="L34" s="28">
        <v>4</v>
      </c>
    </row>
    <row r="35" spans="8:12" x14ac:dyDescent="0.25">
      <c r="H35" s="30" t="s">
        <v>87</v>
      </c>
      <c r="I35" s="26">
        <v>3066</v>
      </c>
      <c r="J35" s="31" t="s">
        <v>88</v>
      </c>
      <c r="K35" s="31" t="s">
        <v>50</v>
      </c>
      <c r="L35" s="28">
        <v>4</v>
      </c>
    </row>
    <row r="36" spans="8:12" x14ac:dyDescent="0.25">
      <c r="H36" s="30" t="s">
        <v>89</v>
      </c>
      <c r="I36" s="26">
        <v>3068</v>
      </c>
      <c r="J36" s="31" t="s">
        <v>90</v>
      </c>
      <c r="K36" s="31" t="s">
        <v>50</v>
      </c>
      <c r="L36" s="28">
        <v>4</v>
      </c>
    </row>
    <row r="37" spans="8:12" x14ac:dyDescent="0.25">
      <c r="H37" s="30" t="s">
        <v>91</v>
      </c>
      <c r="I37" s="26">
        <v>3070</v>
      </c>
      <c r="J37" s="31" t="s">
        <v>92</v>
      </c>
      <c r="K37" s="31" t="s">
        <v>50</v>
      </c>
      <c r="L37" s="28">
        <v>4</v>
      </c>
    </row>
    <row r="38" spans="8:12" x14ac:dyDescent="0.25">
      <c r="H38" s="30" t="s">
        <v>93</v>
      </c>
      <c r="I38" s="26">
        <v>3072</v>
      </c>
      <c r="J38" s="31" t="s">
        <v>94</v>
      </c>
      <c r="K38" s="31" t="s">
        <v>50</v>
      </c>
      <c r="L38" s="28">
        <v>4</v>
      </c>
    </row>
    <row r="39" spans="8:12" x14ac:dyDescent="0.25">
      <c r="H39" s="30" t="s">
        <v>95</v>
      </c>
      <c r="I39" s="26">
        <v>3074</v>
      </c>
      <c r="J39" s="31" t="s">
        <v>96</v>
      </c>
      <c r="K39" s="31" t="s">
        <v>50</v>
      </c>
      <c r="L39" s="28">
        <v>4</v>
      </c>
    </row>
    <row r="40" spans="8:12" x14ac:dyDescent="0.25">
      <c r="H40" s="30" t="s">
        <v>97</v>
      </c>
      <c r="I40" s="26">
        <v>3076</v>
      </c>
      <c r="J40" s="31" t="s">
        <v>98</v>
      </c>
      <c r="K40" s="31" t="s">
        <v>50</v>
      </c>
      <c r="L40" s="28">
        <v>4</v>
      </c>
    </row>
    <row r="41" spans="8:12" x14ac:dyDescent="0.25">
      <c r="H41" s="30" t="s">
        <v>99</v>
      </c>
      <c r="I41" s="26">
        <v>3078</v>
      </c>
      <c r="J41" s="31" t="s">
        <v>100</v>
      </c>
      <c r="K41" s="31" t="s">
        <v>101</v>
      </c>
      <c r="L41" s="28">
        <v>4</v>
      </c>
    </row>
    <row r="42" spans="8:12" x14ac:dyDescent="0.25">
      <c r="H42" s="30" t="s">
        <v>102</v>
      </c>
      <c r="I42" s="26">
        <v>3080</v>
      </c>
      <c r="J42" s="31" t="s">
        <v>103</v>
      </c>
      <c r="K42" s="31" t="s">
        <v>101</v>
      </c>
      <c r="L42" s="28">
        <v>4</v>
      </c>
    </row>
    <row r="43" spans="8:12" x14ac:dyDescent="0.25">
      <c r="H43" s="30" t="s">
        <v>104</v>
      </c>
      <c r="I43" s="26">
        <v>3082</v>
      </c>
      <c r="J43" s="31" t="s">
        <v>105</v>
      </c>
      <c r="K43" s="31" t="s">
        <v>101</v>
      </c>
      <c r="L43" s="28">
        <v>4</v>
      </c>
    </row>
    <row r="44" spans="8:12" ht="15.75" thickBot="1" x14ac:dyDescent="0.3">
      <c r="H44" s="32" t="s">
        <v>106</v>
      </c>
      <c r="I44" s="33">
        <v>3084</v>
      </c>
      <c r="J44" s="34" t="s">
        <v>107</v>
      </c>
      <c r="K44" s="34" t="s">
        <v>101</v>
      </c>
      <c r="L44" s="3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DataLog</vt:lpstr>
      <vt:lpstr>Misc</vt:lpstr>
      <vt:lpstr>DataTypes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Basem El Warry - SESA64698</dc:creator>
  <cp:lastModifiedBy>Windows User</cp:lastModifiedBy>
  <dcterms:created xsi:type="dcterms:W3CDTF">2014-05-27T22:54:35Z</dcterms:created>
  <dcterms:modified xsi:type="dcterms:W3CDTF">2017-01-16T14:49:34Z</dcterms:modified>
</cp:coreProperties>
</file>